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9\011\NOMINA\"/>
    </mc:Choice>
  </mc:AlternateContent>
  <bookViews>
    <workbookView xWindow="120" yWindow="360" windowWidth="25440" windowHeight="12345"/>
  </bookViews>
  <sheets>
    <sheet name="Hoja1" sheetId="1" r:id="rId1"/>
  </sheets>
  <definedNames>
    <definedName name="_xlnm.Print_Area" localSheetId="0">Hoja1!$B$1:$W$46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S38" i="1" l="1"/>
  <c r="S36" i="1"/>
  <c r="S35" i="1"/>
  <c r="S34" i="1"/>
  <c r="S33" i="1"/>
  <c r="S31" i="1"/>
  <c r="S29" i="1"/>
  <c r="S28" i="1"/>
  <c r="S25" i="1"/>
  <c r="S24" i="1"/>
  <c r="S23" i="1"/>
  <c r="S22" i="1"/>
  <c r="S21" i="1"/>
  <c r="S19" i="1"/>
  <c r="S18" i="1"/>
  <c r="S16" i="1"/>
  <c r="S15" i="1"/>
  <c r="S13" i="1"/>
  <c r="S11" i="1"/>
  <c r="S9" i="1"/>
  <c r="U27" i="1" l="1"/>
  <c r="V27" i="1" s="1"/>
  <c r="N27" i="1"/>
  <c r="U20" i="1" l="1"/>
  <c r="N20" i="1"/>
  <c r="V20" i="1" l="1"/>
  <c r="U19" i="1" l="1"/>
  <c r="N19" i="1"/>
  <c r="V19" i="1" l="1"/>
  <c r="N38" i="1"/>
  <c r="U39" i="1"/>
  <c r="N39" i="1"/>
  <c r="U38" i="1"/>
  <c r="V39" i="1" l="1"/>
  <c r="V38" i="1"/>
  <c r="U31" i="1"/>
  <c r="U30" i="1"/>
  <c r="U22" i="1" l="1"/>
  <c r="N22" i="1"/>
  <c r="V22" i="1" l="1"/>
  <c r="U29" i="1"/>
  <c r="N29" i="1"/>
  <c r="V29" i="1" l="1"/>
  <c r="N6" i="1"/>
  <c r="N37" i="1" l="1"/>
  <c r="N34" i="1"/>
  <c r="U33" i="1"/>
  <c r="N33" i="1"/>
  <c r="N32" i="1"/>
  <c r="U28" i="1"/>
  <c r="N28" i="1"/>
  <c r="N26" i="1"/>
  <c r="N25" i="1"/>
  <c r="N24" i="1"/>
  <c r="U23" i="1"/>
  <c r="N23" i="1"/>
  <c r="V23" i="1" l="1"/>
  <c r="V33" i="1"/>
  <c r="V28" i="1"/>
  <c r="N21" i="1"/>
  <c r="N17" i="1" l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6" i="1"/>
  <c r="N35" i="1"/>
  <c r="N31" i="1"/>
  <c r="N30" i="1"/>
  <c r="V30" i="1" s="1"/>
  <c r="N18" i="1"/>
  <c r="N12" i="1"/>
  <c r="N11" i="1"/>
  <c r="V9" i="1" l="1"/>
  <c r="V7" i="1"/>
  <c r="V13" i="1"/>
  <c r="V16" i="1"/>
  <c r="V15" i="1"/>
  <c r="U8" i="1"/>
  <c r="V8" i="1" s="1"/>
  <c r="U37" i="1" l="1"/>
  <c r="V37" i="1" s="1"/>
  <c r="U12" i="1"/>
  <c r="V12" i="1" s="1"/>
  <c r="U36" i="1" l="1"/>
  <c r="V36" i="1" s="1"/>
  <c r="P6" i="1" l="1"/>
  <c r="U6" i="1" s="1"/>
  <c r="V6" i="1" s="1"/>
  <c r="U25" i="1" l="1"/>
  <c r="V25" i="1" s="1"/>
  <c r="U14" i="1" l="1"/>
  <c r="V14" i="1" s="1"/>
  <c r="U35" i="1" l="1"/>
  <c r="V35" i="1" s="1"/>
  <c r="U32" i="1"/>
  <c r="V32" i="1" s="1"/>
  <c r="U26" i="1"/>
  <c r="V26" i="1" s="1"/>
  <c r="U24" i="1"/>
  <c r="V24" i="1" s="1"/>
  <c r="U21" i="1"/>
  <c r="V21" i="1" s="1"/>
  <c r="R34" i="1" l="1"/>
  <c r="P34" i="1"/>
  <c r="U11" i="1"/>
  <c r="V11" i="1" s="1"/>
  <c r="U34" i="1" l="1"/>
  <c r="V34" i="1" s="1"/>
  <c r="U18" i="1" l="1"/>
  <c r="V18" i="1" s="1"/>
  <c r="U17" i="1"/>
  <c r="V17" i="1" s="1"/>
  <c r="U10" i="1"/>
  <c r="V10" i="1" s="1"/>
  <c r="V31" i="1" l="1"/>
</calcChain>
</file>

<file path=xl/sharedStrings.xml><?xml version="1.0" encoding="utf-8"?>
<sst xmlns="http://schemas.openxmlformats.org/spreadsheetml/2006/main" count="129" uniqueCount="76">
  <si>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</si>
  <si>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</si>
  <si>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</si>
  <si>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</si>
  <si>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</si>
  <si>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</si>
  <si>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</si>
  <si>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</si>
  <si>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</si>
  <si>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</si>
  <si>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</si>
  <si>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</si>
  <si>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</si>
  <si>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</si>
  <si>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</si>
  <si>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</si>
  <si>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</si>
  <si>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</si>
  <si>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</si>
  <si>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</si>
  <si>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</si>
  <si>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</si>
  <si>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</si>
  <si>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</si>
  <si>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</si>
  <si>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</si>
  <si>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</si>
  <si>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</si>
  <si>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</si>
  <si>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</si>
  <si>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</si>
  <si>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</si>
  <si>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</si>
  <si>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</si>
  <si>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</si>
  <si>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</si>
  <si>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José Jacob
Gonzáles Gabriel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</si>
  <si>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</si>
  <si>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</si>
  <si>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</si>
  <si>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</si>
  <si>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</si>
  <si>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>Profesional III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</si>
  <si>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</si>
  <si>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</si>
  <si>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</si>
  <si>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</si>
  <si>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</si>
  <si>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</si>
  <si>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</si>
  <si>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</si>
  <si>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</si>
  <si>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</si>
  <si>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</si>
  <si>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</si>
  <si>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</si>
  <si>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</si>
  <si>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</si>
  <si>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</si>
  <si>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</si>
  <si>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</si>
  <si>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</si>
  <si>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</si>
  <si>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</si>
  <si>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</si>
  <si>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</si>
  <si>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Yanira Nineth Tecun Aroche de Tecun</t>
  </si>
  <si>
    <t>María Carmela Pichiya Otzoy</t>
  </si>
  <si>
    <t>Jorge Augusto Hernández Pineda</t>
  </si>
  <si>
    <t>Claudia Marina Pazos Rodriguez de Juarez</t>
  </si>
  <si>
    <t xml:space="preserve">Viaticos </t>
  </si>
  <si>
    <t xml:space="preserve">Pablo Emanuel Perez Rodas </t>
  </si>
  <si>
    <t xml:space="preserve">Veronica Margarita Arevalo López </t>
  </si>
  <si>
    <t>Asistente
Profesional II</t>
  </si>
  <si>
    <t xml:space="preserve">Heidy Yesenia Chavez Mejia </t>
  </si>
  <si>
    <t xml:space="preserve">NÓMINA DEL MES DE DICIEMBRE  2019 RENGLON 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</si>
</sst>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933087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topLeftCell="A26" zoomScale="118" zoomScaleNormal="118" workbookViewId="0">
      <pane xSplit="2" topLeftCell="C1" activePane="topRight" state="frozen"/>
      <selection pane="topRight" activeCell="V39" sqref="V39"/>
    </sheetView>
  </sheetViews>
  <sheetFormatPr baseColWidth="10" defaultRowHeight="15" x14ac:dyDescent="0.25"/>
  <cols>
    <col min="1" max="1" width="4.28515625" customWidth="1"/>
    <col min="2" max="2" width="4.7109375" customWidth="1"/>
    <col min="3" max="3" width="18.7109375" customWidth="1"/>
    <col min="4" max="4" width="16.5703125" customWidth="1"/>
    <col min="5" max="5" width="6.140625" customWidth="1"/>
    <col min="6" max="6" width="10.140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9.425781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75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61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49</v>
      </c>
      <c r="T5" s="3" t="s">
        <v>16</v>
      </c>
      <c r="U5" s="2" t="s">
        <v>17</v>
      </c>
      <c r="V5" s="8" t="s">
        <v>20</v>
      </c>
      <c r="W5" s="18" t="s">
        <v>70</v>
      </c>
    </row>
    <row r="6" spans="1:23" ht="27" customHeight="1" x14ac:dyDescent="0.25">
      <c r="A6" s="6"/>
      <c r="B6" s="3">
        <v>1</v>
      </c>
      <c r="C6" s="2" t="s">
        <v>56</v>
      </c>
      <c r="D6" s="2" t="s">
        <v>57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7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1270.1600000000001</v>
      </c>
      <c r="T6" s="5">
        <v>0</v>
      </c>
      <c r="U6" s="5">
        <f>SUM(P6:T6)</f>
        <v>10127.09</v>
      </c>
      <c r="V6" s="10">
        <f t="shared" ref="V6:V14" si="1">N6-U6</f>
        <v>41497.910000000003</v>
      </c>
      <c r="W6" s="5">
        <v>0</v>
      </c>
    </row>
    <row r="7" spans="1:23" ht="27" customHeight="1" x14ac:dyDescent="0.25">
      <c r="A7" s="6"/>
      <c r="B7" s="3">
        <v>2</v>
      </c>
      <c r="C7" s="2" t="s">
        <v>53</v>
      </c>
      <c r="D7" s="2" t="s">
        <v>58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956.39</v>
      </c>
      <c r="T7" s="5">
        <v>0</v>
      </c>
      <c r="U7" s="5">
        <f>SUM(P7:T7)</f>
        <v>7644.78</v>
      </c>
      <c r="V7" s="10">
        <f t="shared" si="1"/>
        <v>34253.22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956.39</v>
      </c>
      <c r="T8" s="5">
        <v>0</v>
      </c>
      <c r="U8" s="5">
        <f>SUM(P8:T8)</f>
        <v>7644.78</v>
      </c>
      <c r="V8" s="10">
        <f t="shared" si="1"/>
        <v>34253.22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f>4285.7+268.55</f>
        <v>4554.25</v>
      </c>
      <c r="T9" s="5">
        <v>249.75</v>
      </c>
      <c r="U9" s="5">
        <f>SUM(P9:T9)</f>
        <v>6240.21</v>
      </c>
      <c r="V9" s="10">
        <f t="shared" si="1"/>
        <v>2334.79</v>
      </c>
      <c r="W9" s="5">
        <v>0</v>
      </c>
    </row>
    <row r="10" spans="1:23" ht="23.25" customHeight="1" x14ac:dyDescent="0.25">
      <c r="B10" s="3">
        <v>5</v>
      </c>
      <c r="C10" s="2" t="s">
        <v>65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4000</v>
      </c>
      <c r="K10" s="5">
        <v>375</v>
      </c>
      <c r="L10" s="5">
        <v>250</v>
      </c>
      <c r="M10" s="5">
        <v>0</v>
      </c>
      <c r="N10" s="5">
        <f t="shared" si="0"/>
        <v>17837</v>
      </c>
      <c r="O10" s="6"/>
      <c r="P10" s="5">
        <v>0</v>
      </c>
      <c r="Q10" s="5">
        <v>534.4</v>
      </c>
      <c r="R10" s="5">
        <v>2638.05</v>
      </c>
      <c r="S10" s="5">
        <v>567.32000000000005</v>
      </c>
      <c r="T10" s="5">
        <v>527.61</v>
      </c>
      <c r="U10" s="5">
        <f t="shared" ref="U10" si="2">SUM(P10:T10)</f>
        <v>4267.38</v>
      </c>
      <c r="V10" s="10">
        <f t="shared" si="1"/>
        <v>13569.619999999999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f>60+517.81</f>
        <v>577.80999999999995</v>
      </c>
      <c r="T11" s="5">
        <v>481.56</v>
      </c>
      <c r="U11" s="5">
        <f t="shared" ref="U11:U16" si="3">SUM(P11:T11)</f>
        <v>4154.38</v>
      </c>
      <c r="V11" s="10">
        <f t="shared" si="1"/>
        <v>12147.619999999999</v>
      </c>
      <c r="W11" s="5">
        <v>0</v>
      </c>
    </row>
    <row r="12" spans="1:23" ht="25.5" customHeight="1" x14ac:dyDescent="0.25">
      <c r="B12" s="3">
        <v>7</v>
      </c>
      <c r="C12" s="2" t="s">
        <v>62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626.12</v>
      </c>
      <c r="R12" s="5">
        <v>2973.6</v>
      </c>
      <c r="S12" s="5">
        <v>639.48</v>
      </c>
      <c r="T12" s="5">
        <v>594.72</v>
      </c>
      <c r="U12" s="5">
        <f t="shared" si="3"/>
        <v>5100.3499999999995</v>
      </c>
      <c r="V12" s="10">
        <f>N12-U12</f>
        <v>14973.650000000001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90+2352.33+583.26</f>
        <v>3025.59</v>
      </c>
      <c r="T13" s="5">
        <v>542.42999999999995</v>
      </c>
      <c r="U13" s="5">
        <f t="shared" si="3"/>
        <v>7077.83</v>
      </c>
      <c r="V13" s="10">
        <f t="shared" si="1"/>
        <v>11253.17</v>
      </c>
      <c r="W13" s="5">
        <v>0</v>
      </c>
    </row>
    <row r="14" spans="1:23" ht="24.75" customHeight="1" x14ac:dyDescent="0.25">
      <c r="B14" s="3">
        <v>9</v>
      </c>
      <c r="C14" s="2" t="s">
        <v>64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445.72</v>
      </c>
      <c r="R14" s="5">
        <v>2313.6</v>
      </c>
      <c r="S14" s="5">
        <v>497.55</v>
      </c>
      <c r="T14" s="5">
        <v>462.72</v>
      </c>
      <c r="U14" s="5">
        <f t="shared" si="3"/>
        <v>3926.8900000000003</v>
      </c>
      <c r="V14" s="10">
        <f t="shared" si="1"/>
        <v>11747.11</v>
      </c>
      <c r="W14" s="5">
        <v>0</v>
      </c>
    </row>
    <row r="15" spans="1:23" ht="23.25" customHeight="1" x14ac:dyDescent="0.25">
      <c r="B15" s="3">
        <v>10</v>
      </c>
      <c r="C15" s="2" t="s">
        <v>51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f>1048.27+170.81</f>
        <v>1219.08</v>
      </c>
      <c r="T15" s="5">
        <v>158.85</v>
      </c>
      <c r="U15" s="5">
        <f t="shared" si="3"/>
        <v>2122.8599999999997</v>
      </c>
      <c r="V15" s="10">
        <f t="shared" ref="V15:V17" si="4">N15-U15</f>
        <v>3422.1400000000003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f>877.98+186.94</f>
        <v>1064.92</v>
      </c>
      <c r="T16" s="5">
        <v>173.85</v>
      </c>
      <c r="U16" s="5">
        <f t="shared" si="3"/>
        <v>1993.79</v>
      </c>
      <c r="V16" s="10">
        <f t="shared" si="4"/>
        <v>4051.21</v>
      </c>
      <c r="W16" s="5">
        <v>0</v>
      </c>
    </row>
    <row r="17" spans="1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319.26</v>
      </c>
      <c r="T17" s="5">
        <v>296.91000000000003</v>
      </c>
      <c r="U17" s="5">
        <f t="shared" ref="U17:U20" si="5">SUM(P17:T17)</f>
        <v>2225.81</v>
      </c>
      <c r="V17" s="10">
        <f t="shared" si="4"/>
        <v>7921.1900000000005</v>
      </c>
      <c r="W17" s="5">
        <v>0</v>
      </c>
    </row>
    <row r="18" spans="1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f>1029.06+156.16</f>
        <v>1185.22</v>
      </c>
      <c r="T18" s="5">
        <v>145.22999999999999</v>
      </c>
      <c r="U18" s="5">
        <f t="shared" si="5"/>
        <v>1930.45</v>
      </c>
      <c r="V18" s="10">
        <f t="shared" ref="V18:V20" si="6">N18-U18</f>
        <v>3160.55</v>
      </c>
      <c r="W18" s="5">
        <v>0</v>
      </c>
    </row>
    <row r="19" spans="1:23" ht="22.5" customHeight="1" x14ac:dyDescent="0.25">
      <c r="B19" s="3">
        <v>14</v>
      </c>
      <c r="C19" s="2" t="s">
        <v>71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f>253.58+143.26</f>
        <v>396.84000000000003</v>
      </c>
      <c r="T19" s="5">
        <v>133.22999999999999</v>
      </c>
      <c r="U19" s="5">
        <f t="shared" si="5"/>
        <v>1065.07</v>
      </c>
      <c r="V19" s="10">
        <f t="shared" si="6"/>
        <v>3625.9300000000003</v>
      </c>
      <c r="W19" s="5">
        <v>0</v>
      </c>
    </row>
    <row r="20" spans="1:23" ht="24" customHeight="1" x14ac:dyDescent="0.25">
      <c r="A20" s="6"/>
      <c r="B20" s="3">
        <v>15</v>
      </c>
      <c r="C20" s="2" t="s">
        <v>72</v>
      </c>
      <c r="D20" s="2" t="s">
        <v>73</v>
      </c>
      <c r="E20" s="4" t="s">
        <v>23</v>
      </c>
      <c r="F20" s="5">
        <v>2120</v>
      </c>
      <c r="G20" s="5">
        <v>0</v>
      </c>
      <c r="H20" s="5">
        <v>0</v>
      </c>
      <c r="I20" s="5">
        <v>1000</v>
      </c>
      <c r="J20" s="5">
        <v>0</v>
      </c>
      <c r="K20" s="5">
        <v>0</v>
      </c>
      <c r="L20" s="5">
        <v>250</v>
      </c>
      <c r="M20" s="5">
        <v>0</v>
      </c>
      <c r="N20" s="5">
        <f t="shared" si="0"/>
        <v>3370</v>
      </c>
      <c r="O20" s="6"/>
      <c r="P20" s="5">
        <v>41.93</v>
      </c>
      <c r="Q20" s="5">
        <v>0</v>
      </c>
      <c r="R20" s="5">
        <v>343.2</v>
      </c>
      <c r="S20" s="5">
        <v>100.65</v>
      </c>
      <c r="T20" s="5">
        <v>93.6</v>
      </c>
      <c r="U20" s="5">
        <f t="shared" si="5"/>
        <v>579.38</v>
      </c>
      <c r="V20" s="10">
        <f t="shared" si="6"/>
        <v>2790.62</v>
      </c>
      <c r="W20" s="5">
        <v>0</v>
      </c>
    </row>
    <row r="21" spans="1:23" ht="27.75" customHeight="1" x14ac:dyDescent="0.25">
      <c r="B21" s="3">
        <v>16</v>
      </c>
      <c r="C21" s="2" t="s">
        <v>36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f>997.82+177.13</f>
        <v>1174.95</v>
      </c>
      <c r="T21" s="5">
        <v>164.73</v>
      </c>
      <c r="U21" s="5">
        <f t="shared" ref="U21:U27" si="7">SUM(P21:T21)</f>
        <v>2045.3000000000002</v>
      </c>
      <c r="V21" s="10">
        <f t="shared" ref="V21:V30" si="8">N21-U21</f>
        <v>3695.7</v>
      </c>
      <c r="W21" s="5">
        <v>0</v>
      </c>
    </row>
    <row r="22" spans="1:23" ht="27.75" customHeight="1" x14ac:dyDescent="0.25">
      <c r="B22" s="3">
        <v>17</v>
      </c>
      <c r="C22" s="2" t="s">
        <v>67</v>
      </c>
      <c r="D22" s="2" t="s">
        <v>30</v>
      </c>
      <c r="E22" s="4" t="s">
        <v>23</v>
      </c>
      <c r="F22" s="5">
        <v>3295</v>
      </c>
      <c r="G22" s="5">
        <v>0</v>
      </c>
      <c r="H22" s="5">
        <v>0</v>
      </c>
      <c r="I22" s="5">
        <v>1000</v>
      </c>
      <c r="J22" s="5">
        <v>1000</v>
      </c>
      <c r="K22" s="5">
        <v>0</v>
      </c>
      <c r="L22" s="5">
        <v>250</v>
      </c>
      <c r="M22" s="5">
        <v>0</v>
      </c>
      <c r="N22" s="5">
        <f t="shared" si="0"/>
        <v>5545</v>
      </c>
      <c r="O22" s="6"/>
      <c r="P22" s="5">
        <v>0</v>
      </c>
      <c r="Q22" s="5">
        <v>38.56</v>
      </c>
      <c r="R22" s="5">
        <v>635.4</v>
      </c>
      <c r="S22" s="5">
        <f>2002.59+170.81</f>
        <v>2173.4</v>
      </c>
      <c r="T22" s="5">
        <v>158.85</v>
      </c>
      <c r="U22" s="5">
        <f t="shared" si="7"/>
        <v>3006.21</v>
      </c>
      <c r="V22" s="10">
        <f>N22-U22</f>
        <v>2538.79</v>
      </c>
      <c r="W22" s="5">
        <v>0</v>
      </c>
    </row>
    <row r="23" spans="1:23" ht="27" customHeight="1" x14ac:dyDescent="0.25">
      <c r="B23" s="3">
        <v>18</v>
      </c>
      <c r="C23" s="2" t="s">
        <v>46</v>
      </c>
      <c r="D23" s="3" t="s">
        <v>26</v>
      </c>
      <c r="E23" s="4" t="s">
        <v>23</v>
      </c>
      <c r="F23" s="5">
        <v>10949</v>
      </c>
      <c r="G23" s="5">
        <v>0</v>
      </c>
      <c r="H23" s="5">
        <v>0</v>
      </c>
      <c r="I23" s="5">
        <v>5000</v>
      </c>
      <c r="J23" s="5">
        <v>4500</v>
      </c>
      <c r="K23" s="5">
        <v>375</v>
      </c>
      <c r="L23" s="5">
        <v>250</v>
      </c>
      <c r="M23" s="5">
        <v>0</v>
      </c>
      <c r="N23" s="5">
        <f t="shared" si="0"/>
        <v>21074</v>
      </c>
      <c r="O23" s="6"/>
      <c r="P23" s="5">
        <v>279.87</v>
      </c>
      <c r="Q23" s="5">
        <v>667.12</v>
      </c>
      <c r="R23" s="5">
        <v>3123.6</v>
      </c>
      <c r="S23" s="5">
        <f>5332.44+671.74</f>
        <v>6004.1799999999994</v>
      </c>
      <c r="T23" s="5">
        <v>624.72</v>
      </c>
      <c r="U23" s="5">
        <f>SUM(P23:T23)</f>
        <v>10699.49</v>
      </c>
      <c r="V23" s="10">
        <f t="shared" si="8"/>
        <v>10374.51</v>
      </c>
      <c r="W23" s="5">
        <v>0</v>
      </c>
    </row>
    <row r="24" spans="1:23" ht="24" customHeight="1" x14ac:dyDescent="0.25">
      <c r="B24" s="3">
        <v>19</v>
      </c>
      <c r="C24" s="2" t="s">
        <v>37</v>
      </c>
      <c r="D24" s="3" t="s">
        <v>38</v>
      </c>
      <c r="E24" s="4" t="s">
        <v>23</v>
      </c>
      <c r="F24" s="5">
        <v>10261</v>
      </c>
      <c r="G24" s="5">
        <v>0</v>
      </c>
      <c r="H24" s="5">
        <v>0</v>
      </c>
      <c r="I24" s="5">
        <v>4000</v>
      </c>
      <c r="J24" s="5">
        <v>4500</v>
      </c>
      <c r="K24" s="5">
        <v>0</v>
      </c>
      <c r="L24" s="5">
        <v>250</v>
      </c>
      <c r="M24" s="5">
        <v>0</v>
      </c>
      <c r="N24" s="5">
        <f t="shared" si="0"/>
        <v>19011</v>
      </c>
      <c r="O24" s="6"/>
      <c r="P24" s="5">
        <v>252.15</v>
      </c>
      <c r="Q24" s="5">
        <v>582.53</v>
      </c>
      <c r="R24" s="5">
        <v>2814.15</v>
      </c>
      <c r="S24" s="5">
        <f>5223.04+605.19</f>
        <v>5828.23</v>
      </c>
      <c r="T24" s="5">
        <v>562.83000000000004</v>
      </c>
      <c r="U24" s="5">
        <f t="shared" si="7"/>
        <v>10039.89</v>
      </c>
      <c r="V24" s="10">
        <f t="shared" si="8"/>
        <v>8971.11</v>
      </c>
      <c r="W24" s="5">
        <v>0</v>
      </c>
    </row>
    <row r="25" spans="1:23" ht="30" customHeight="1" x14ac:dyDescent="0.25">
      <c r="B25" s="3">
        <v>20</v>
      </c>
      <c r="C25" s="2" t="s">
        <v>54</v>
      </c>
      <c r="D25" s="2" t="s">
        <v>55</v>
      </c>
      <c r="E25" s="4" t="s">
        <v>23</v>
      </c>
      <c r="F25" s="5">
        <v>6759</v>
      </c>
      <c r="G25" s="5">
        <v>0</v>
      </c>
      <c r="H25" s="5">
        <v>0</v>
      </c>
      <c r="I25" s="5">
        <v>3000</v>
      </c>
      <c r="J25" s="5">
        <v>2000</v>
      </c>
      <c r="K25" s="5">
        <v>0</v>
      </c>
      <c r="L25" s="5">
        <v>250</v>
      </c>
      <c r="M25" s="5">
        <v>0</v>
      </c>
      <c r="N25" s="5">
        <f t="shared" si="0"/>
        <v>12009</v>
      </c>
      <c r="O25" s="6"/>
      <c r="P25" s="5">
        <v>0</v>
      </c>
      <c r="Q25" s="5">
        <v>295.45</v>
      </c>
      <c r="R25" s="5">
        <v>1763.85</v>
      </c>
      <c r="S25" s="5">
        <f>299.73+379.32</f>
        <v>679.05</v>
      </c>
      <c r="T25" s="5">
        <v>352.77</v>
      </c>
      <c r="U25" s="5">
        <f>SUM(P25:T25)</f>
        <v>3091.1199999999994</v>
      </c>
      <c r="V25" s="10">
        <f t="shared" si="8"/>
        <v>8917.880000000001</v>
      </c>
      <c r="W25" s="5">
        <v>0</v>
      </c>
    </row>
    <row r="26" spans="1:23" ht="34.5" customHeight="1" x14ac:dyDescent="0.25">
      <c r="B26" s="3">
        <v>21</v>
      </c>
      <c r="C26" s="2" t="s">
        <v>40</v>
      </c>
      <c r="D26" s="2" t="s">
        <v>41</v>
      </c>
      <c r="E26" s="4" t="s">
        <v>23</v>
      </c>
      <c r="F26" s="5">
        <v>5835</v>
      </c>
      <c r="G26" s="5">
        <v>0</v>
      </c>
      <c r="H26" s="5">
        <v>0</v>
      </c>
      <c r="I26" s="5">
        <v>2000</v>
      </c>
      <c r="J26" s="5">
        <v>3000</v>
      </c>
      <c r="K26" s="5">
        <v>0</v>
      </c>
      <c r="L26" s="5">
        <v>250</v>
      </c>
      <c r="M26" s="5">
        <v>0</v>
      </c>
      <c r="N26" s="5">
        <f t="shared" si="0"/>
        <v>11085</v>
      </c>
      <c r="O26" s="6"/>
      <c r="P26" s="5">
        <v>145.62</v>
      </c>
      <c r="Q26" s="5">
        <v>257.57</v>
      </c>
      <c r="R26" s="5">
        <v>1625.25</v>
      </c>
      <c r="S26" s="5">
        <v>349.52</v>
      </c>
      <c r="T26" s="5">
        <v>325.05</v>
      </c>
      <c r="U26" s="5">
        <f t="shared" si="7"/>
        <v>2703.01</v>
      </c>
      <c r="V26" s="10">
        <f t="shared" si="8"/>
        <v>8381.99</v>
      </c>
      <c r="W26" s="5">
        <v>0</v>
      </c>
    </row>
    <row r="27" spans="1:23" ht="34.5" customHeight="1" x14ac:dyDescent="0.25">
      <c r="A27" s="6"/>
      <c r="B27" s="3">
        <v>22</v>
      </c>
      <c r="C27" s="2" t="s">
        <v>74</v>
      </c>
      <c r="D27" s="3" t="s">
        <v>42</v>
      </c>
      <c r="E27" s="4" t="s">
        <v>23</v>
      </c>
      <c r="F27" s="5">
        <v>3757</v>
      </c>
      <c r="G27" s="5">
        <v>0</v>
      </c>
      <c r="H27" s="5">
        <v>0</v>
      </c>
      <c r="I27" s="5">
        <v>1800</v>
      </c>
      <c r="J27" s="5">
        <v>1800</v>
      </c>
      <c r="K27" s="5">
        <v>0</v>
      </c>
      <c r="L27" s="5">
        <v>250</v>
      </c>
      <c r="M27" s="5">
        <v>0</v>
      </c>
      <c r="N27" s="5">
        <f t="shared" si="0"/>
        <v>7607</v>
      </c>
      <c r="O27" s="6"/>
      <c r="P27" s="5">
        <v>98.88</v>
      </c>
      <c r="Q27" s="5">
        <v>122.33</v>
      </c>
      <c r="R27" s="5">
        <v>956.41</v>
      </c>
      <c r="S27" s="5">
        <v>237.32</v>
      </c>
      <c r="T27" s="5">
        <v>220.71</v>
      </c>
      <c r="U27" s="5">
        <f t="shared" si="7"/>
        <v>1635.6499999999999</v>
      </c>
      <c r="V27" s="10">
        <f t="shared" si="8"/>
        <v>5971.35</v>
      </c>
      <c r="W27" s="5">
        <v>0</v>
      </c>
    </row>
    <row r="28" spans="1:23" ht="24" x14ac:dyDescent="0.25">
      <c r="B28" s="3">
        <v>23</v>
      </c>
      <c r="C28" s="2" t="s">
        <v>43</v>
      </c>
      <c r="D28" s="3" t="s">
        <v>30</v>
      </c>
      <c r="E28" s="4" t="s">
        <v>23</v>
      </c>
      <c r="F28" s="5">
        <v>3295</v>
      </c>
      <c r="G28" s="5">
        <v>0</v>
      </c>
      <c r="H28" s="5">
        <v>0</v>
      </c>
      <c r="I28" s="5">
        <v>1000</v>
      </c>
      <c r="J28" s="5">
        <v>1000</v>
      </c>
      <c r="K28" s="5">
        <v>0</v>
      </c>
      <c r="L28" s="5">
        <v>250</v>
      </c>
      <c r="M28" s="5">
        <v>0</v>
      </c>
      <c r="N28" s="5">
        <f t="shared" si="0"/>
        <v>5545</v>
      </c>
      <c r="O28" s="6"/>
      <c r="P28" s="5">
        <v>0</v>
      </c>
      <c r="Q28" s="5">
        <v>38.369999999999997</v>
      </c>
      <c r="R28" s="5">
        <v>635.4</v>
      </c>
      <c r="S28" s="5">
        <f>1043.42+170.81</f>
        <v>1214.23</v>
      </c>
      <c r="T28" s="5">
        <v>158.85</v>
      </c>
      <c r="U28" s="5">
        <f>SUM(P28:T28)</f>
        <v>2046.85</v>
      </c>
      <c r="V28" s="10">
        <f t="shared" si="8"/>
        <v>3498.15</v>
      </c>
      <c r="W28" s="5">
        <v>0</v>
      </c>
    </row>
    <row r="29" spans="1:23" ht="24.75" customHeight="1" x14ac:dyDescent="0.25">
      <c r="B29" s="3">
        <v>24</v>
      </c>
      <c r="C29" s="2" t="s">
        <v>66</v>
      </c>
      <c r="D29" s="3" t="s">
        <v>30</v>
      </c>
      <c r="E29" s="4" t="s">
        <v>23</v>
      </c>
      <c r="F29" s="5">
        <v>3295</v>
      </c>
      <c r="G29" s="5">
        <v>0</v>
      </c>
      <c r="H29" s="5">
        <v>0</v>
      </c>
      <c r="I29" s="5">
        <v>1000</v>
      </c>
      <c r="J29" s="5">
        <v>1000</v>
      </c>
      <c r="K29" s="5">
        <v>0</v>
      </c>
      <c r="L29" s="5">
        <v>250</v>
      </c>
      <c r="M29" s="5">
        <v>0</v>
      </c>
      <c r="N29" s="5">
        <f>SUM(F29:M29)</f>
        <v>5545</v>
      </c>
      <c r="O29" s="6"/>
      <c r="P29" s="5">
        <v>71.16</v>
      </c>
      <c r="Q29" s="5">
        <v>38.369999999999997</v>
      </c>
      <c r="R29" s="5">
        <v>635.4</v>
      </c>
      <c r="S29" s="5">
        <f>2770.47+170.81</f>
        <v>2941.2799999999997</v>
      </c>
      <c r="T29" s="5">
        <v>158.85</v>
      </c>
      <c r="U29" s="5">
        <f>SUM(P29:T29)</f>
        <v>3845.0599999999995</v>
      </c>
      <c r="V29" s="10">
        <f t="shared" si="8"/>
        <v>1699.9400000000005</v>
      </c>
      <c r="W29" s="5">
        <v>0</v>
      </c>
    </row>
    <row r="30" spans="1:23" ht="24" x14ac:dyDescent="0.25">
      <c r="B30" s="3">
        <v>25</v>
      </c>
      <c r="C30" s="2" t="s">
        <v>44</v>
      </c>
      <c r="D30" s="3" t="s">
        <v>25</v>
      </c>
      <c r="E30" s="4" t="s">
        <v>23</v>
      </c>
      <c r="F30" s="5">
        <v>3525</v>
      </c>
      <c r="G30" s="5">
        <v>0</v>
      </c>
      <c r="H30" s="5">
        <v>0</v>
      </c>
      <c r="I30" s="5">
        <v>1800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6575</v>
      </c>
      <c r="O30" s="6"/>
      <c r="P30" s="5">
        <v>85.01</v>
      </c>
      <c r="Q30" s="5">
        <v>78.98</v>
      </c>
      <c r="R30" s="5">
        <v>822.25</v>
      </c>
      <c r="S30" s="5">
        <v>204.03</v>
      </c>
      <c r="T30" s="5">
        <v>189.75</v>
      </c>
      <c r="U30" s="5">
        <f>SUM(P30:T30)</f>
        <v>1380.02</v>
      </c>
      <c r="V30" s="10">
        <f t="shared" si="8"/>
        <v>5194.9799999999996</v>
      </c>
      <c r="W30" s="5">
        <v>0</v>
      </c>
    </row>
    <row r="31" spans="1:23" ht="21.75" customHeight="1" x14ac:dyDescent="0.25">
      <c r="B31" s="3">
        <v>26</v>
      </c>
      <c r="C31" s="2" t="s">
        <v>52</v>
      </c>
      <c r="D31" s="3" t="s">
        <v>25</v>
      </c>
      <c r="E31" s="4" t="s">
        <v>23</v>
      </c>
      <c r="F31" s="5">
        <v>3525</v>
      </c>
      <c r="G31" s="5">
        <v>0</v>
      </c>
      <c r="H31" s="5">
        <v>0</v>
      </c>
      <c r="I31" s="5">
        <v>1800</v>
      </c>
      <c r="J31" s="5">
        <v>1000</v>
      </c>
      <c r="K31" s="5">
        <v>0</v>
      </c>
      <c r="L31" s="5">
        <v>250</v>
      </c>
      <c r="M31" s="5">
        <v>0</v>
      </c>
      <c r="N31" s="5">
        <f t="shared" si="0"/>
        <v>6575</v>
      </c>
      <c r="O31" s="6"/>
      <c r="P31" s="5">
        <v>85.01</v>
      </c>
      <c r="Q31" s="5">
        <v>78.98</v>
      </c>
      <c r="R31" s="5">
        <v>822.25</v>
      </c>
      <c r="S31" s="5">
        <f>1600.27+204.03</f>
        <v>1804.3</v>
      </c>
      <c r="T31" s="5">
        <v>189.75</v>
      </c>
      <c r="U31" s="5">
        <f>SUM(P31:T31)</f>
        <v>2980.29</v>
      </c>
      <c r="V31" s="10">
        <f t="shared" ref="V31" si="9">N31-U31</f>
        <v>3594.71</v>
      </c>
      <c r="W31" s="5">
        <v>0</v>
      </c>
    </row>
    <row r="32" spans="1:23" ht="25.5" customHeight="1" x14ac:dyDescent="0.25">
      <c r="B32" s="3">
        <v>27</v>
      </c>
      <c r="C32" s="2" t="s">
        <v>45</v>
      </c>
      <c r="D32" s="3" t="s">
        <v>25</v>
      </c>
      <c r="E32" s="4" t="s">
        <v>23</v>
      </c>
      <c r="F32" s="5">
        <v>3525</v>
      </c>
      <c r="G32" s="5">
        <v>0</v>
      </c>
      <c r="H32" s="5">
        <v>0</v>
      </c>
      <c r="I32" s="5">
        <v>1800</v>
      </c>
      <c r="J32" s="5">
        <v>3000</v>
      </c>
      <c r="K32" s="5">
        <v>0</v>
      </c>
      <c r="L32" s="5">
        <v>250</v>
      </c>
      <c r="M32" s="5">
        <v>0</v>
      </c>
      <c r="N32" s="5">
        <f t="shared" si="0"/>
        <v>8575</v>
      </c>
      <c r="O32" s="6"/>
      <c r="P32" s="5">
        <v>111.89</v>
      </c>
      <c r="Q32" s="5">
        <v>158.82</v>
      </c>
      <c r="R32" s="5">
        <v>1165.5</v>
      </c>
      <c r="S32" s="5">
        <v>268.55</v>
      </c>
      <c r="T32" s="5">
        <v>249.75</v>
      </c>
      <c r="U32" s="5">
        <f t="shared" ref="U32:U36" si="10">SUM(P32:T32)</f>
        <v>1954.51</v>
      </c>
      <c r="V32" s="10">
        <f t="shared" ref="V32:V37" si="11">N32-U32</f>
        <v>6620.49</v>
      </c>
      <c r="W32" s="5">
        <v>0</v>
      </c>
    </row>
    <row r="33" spans="2:23" ht="21.75" customHeight="1" x14ac:dyDescent="0.25">
      <c r="B33" s="3">
        <v>28</v>
      </c>
      <c r="C33" s="2" t="s">
        <v>39</v>
      </c>
      <c r="D33" s="3" t="s">
        <v>26</v>
      </c>
      <c r="E33" s="4" t="s">
        <v>23</v>
      </c>
      <c r="F33" s="5">
        <v>10949</v>
      </c>
      <c r="G33" s="5">
        <v>0</v>
      </c>
      <c r="H33" s="5">
        <v>0</v>
      </c>
      <c r="I33" s="5">
        <v>3000</v>
      </c>
      <c r="J33" s="5">
        <v>1500</v>
      </c>
      <c r="K33" s="5">
        <v>0</v>
      </c>
      <c r="L33" s="5">
        <v>250</v>
      </c>
      <c r="M33" s="5">
        <v>0</v>
      </c>
      <c r="N33" s="5">
        <f t="shared" si="0"/>
        <v>15699</v>
      </c>
      <c r="O33" s="6"/>
      <c r="P33" s="5">
        <v>0</v>
      </c>
      <c r="Q33" s="5">
        <v>446.74</v>
      </c>
      <c r="R33" s="5">
        <v>2317.35</v>
      </c>
      <c r="S33" s="5">
        <f>3000+5196.32+498.35</f>
        <v>8694.67</v>
      </c>
      <c r="T33" s="5">
        <v>463.47</v>
      </c>
      <c r="U33" s="5">
        <f>SUM(P33:T33)</f>
        <v>11922.23</v>
      </c>
      <c r="V33" s="10">
        <f t="shared" si="11"/>
        <v>3776.7700000000004</v>
      </c>
      <c r="W33" s="5">
        <v>0</v>
      </c>
    </row>
    <row r="34" spans="2:23" ht="22.5" customHeight="1" x14ac:dyDescent="0.25">
      <c r="B34" s="3">
        <v>29</v>
      </c>
      <c r="C34" s="2" t="s">
        <v>47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2000</v>
      </c>
      <c r="K34" s="5">
        <v>0</v>
      </c>
      <c r="L34" s="5">
        <v>250</v>
      </c>
      <c r="M34" s="5">
        <v>0</v>
      </c>
      <c r="N34" s="5">
        <f t="shared" si="0"/>
        <v>7575</v>
      </c>
      <c r="O34" s="11"/>
      <c r="P34" s="5">
        <f>98.45</f>
        <v>98.45</v>
      </c>
      <c r="Q34" s="5">
        <v>120.98</v>
      </c>
      <c r="R34" s="5">
        <f>952.25</f>
        <v>952.25</v>
      </c>
      <c r="S34" s="5">
        <f>3043.36+236.29</f>
        <v>3279.65</v>
      </c>
      <c r="T34" s="5">
        <v>219.75</v>
      </c>
      <c r="U34" s="5">
        <f t="shared" si="10"/>
        <v>4671.08</v>
      </c>
      <c r="V34" s="10">
        <f t="shared" si="11"/>
        <v>2903.92</v>
      </c>
      <c r="W34" s="5">
        <v>0</v>
      </c>
    </row>
    <row r="35" spans="2:23" ht="24.75" customHeight="1" x14ac:dyDescent="0.25">
      <c r="B35" s="3">
        <v>30</v>
      </c>
      <c r="C35" s="2" t="s">
        <v>48</v>
      </c>
      <c r="D35" s="3" t="s">
        <v>25</v>
      </c>
      <c r="E35" s="4" t="s">
        <v>23</v>
      </c>
      <c r="F35" s="5">
        <v>3525</v>
      </c>
      <c r="G35" s="5">
        <v>0</v>
      </c>
      <c r="H35" s="5">
        <v>0</v>
      </c>
      <c r="I35" s="5">
        <v>1800</v>
      </c>
      <c r="J35" s="5">
        <v>2000</v>
      </c>
      <c r="K35" s="5">
        <v>0</v>
      </c>
      <c r="L35" s="5">
        <v>250</v>
      </c>
      <c r="M35" s="5">
        <v>0</v>
      </c>
      <c r="N35" s="5">
        <f t="shared" si="0"/>
        <v>7575</v>
      </c>
      <c r="O35" s="11"/>
      <c r="P35" s="5">
        <v>98.45</v>
      </c>
      <c r="Q35" s="5">
        <v>120.98</v>
      </c>
      <c r="R35" s="5">
        <v>952.25</v>
      </c>
      <c r="S35" s="5">
        <f>3787.31+236.29</f>
        <v>4023.6</v>
      </c>
      <c r="T35" s="5">
        <v>219.75</v>
      </c>
      <c r="U35" s="5">
        <f t="shared" si="10"/>
        <v>5415.03</v>
      </c>
      <c r="V35" s="10">
        <f t="shared" si="11"/>
        <v>2159.9700000000003</v>
      </c>
      <c r="W35" s="5">
        <v>0</v>
      </c>
    </row>
    <row r="36" spans="2:23" ht="24.75" customHeight="1" x14ac:dyDescent="0.25">
      <c r="B36" s="3">
        <v>31</v>
      </c>
      <c r="C36" s="2" t="s">
        <v>50</v>
      </c>
      <c r="D36" s="3" t="s">
        <v>25</v>
      </c>
      <c r="E36" s="4" t="s">
        <v>23</v>
      </c>
      <c r="F36" s="5">
        <v>3525</v>
      </c>
      <c r="G36" s="5">
        <v>0</v>
      </c>
      <c r="H36" s="5">
        <v>0</v>
      </c>
      <c r="I36" s="5">
        <v>1800</v>
      </c>
      <c r="J36" s="5">
        <v>2000</v>
      </c>
      <c r="K36" s="5">
        <v>0</v>
      </c>
      <c r="L36" s="5">
        <v>250</v>
      </c>
      <c r="M36" s="5">
        <v>0</v>
      </c>
      <c r="N36" s="5">
        <f t="shared" si="0"/>
        <v>7575</v>
      </c>
      <c r="O36" s="11"/>
      <c r="P36" s="5">
        <v>98.45</v>
      </c>
      <c r="Q36" s="5">
        <v>120.98</v>
      </c>
      <c r="R36" s="5">
        <v>952.25</v>
      </c>
      <c r="S36" s="5">
        <f>3418.28+236.29</f>
        <v>3654.57</v>
      </c>
      <c r="T36" s="5">
        <v>219.75</v>
      </c>
      <c r="U36" s="5">
        <f t="shared" si="10"/>
        <v>5046</v>
      </c>
      <c r="V36" s="10">
        <f t="shared" si="11"/>
        <v>2529</v>
      </c>
      <c r="W36" s="5">
        <v>0</v>
      </c>
    </row>
    <row r="37" spans="2:23" ht="23.25" customHeight="1" x14ac:dyDescent="0.25">
      <c r="B37" s="3">
        <v>32</v>
      </c>
      <c r="C37" s="2" t="s">
        <v>63</v>
      </c>
      <c r="D37" s="2" t="s">
        <v>55</v>
      </c>
      <c r="E37" s="4" t="s">
        <v>23</v>
      </c>
      <c r="F37" s="5">
        <v>6759</v>
      </c>
      <c r="G37" s="5">
        <v>0</v>
      </c>
      <c r="H37" s="5">
        <v>0</v>
      </c>
      <c r="I37" s="5">
        <v>3000</v>
      </c>
      <c r="J37" s="5">
        <v>0</v>
      </c>
      <c r="K37" s="5">
        <v>375</v>
      </c>
      <c r="L37" s="5">
        <v>250</v>
      </c>
      <c r="M37" s="5">
        <v>0</v>
      </c>
      <c r="N37" s="5">
        <f t="shared" si="0"/>
        <v>10384</v>
      </c>
      <c r="O37" s="11"/>
      <c r="P37" s="5">
        <v>0</v>
      </c>
      <c r="Q37" s="5">
        <v>228.83</v>
      </c>
      <c r="R37" s="5">
        <v>1520.1</v>
      </c>
      <c r="S37" s="5">
        <v>326.89999999999998</v>
      </c>
      <c r="T37" s="5">
        <v>304.02</v>
      </c>
      <c r="U37" s="5">
        <f>SUM(P37:T37)</f>
        <v>2379.85</v>
      </c>
      <c r="V37" s="10">
        <f t="shared" si="11"/>
        <v>8004.15</v>
      </c>
      <c r="W37" s="5">
        <v>0</v>
      </c>
    </row>
    <row r="38" spans="2:23" ht="23.25" customHeight="1" x14ac:dyDescent="0.25">
      <c r="B38" s="3">
        <v>33</v>
      </c>
      <c r="C38" s="2" t="s">
        <v>68</v>
      </c>
      <c r="D38" s="2" t="s">
        <v>30</v>
      </c>
      <c r="E38" s="4" t="s">
        <v>23</v>
      </c>
      <c r="F38" s="5">
        <v>3295</v>
      </c>
      <c r="G38" s="5">
        <v>0</v>
      </c>
      <c r="H38" s="5">
        <v>0</v>
      </c>
      <c r="I38" s="5">
        <v>1500</v>
      </c>
      <c r="J38" s="5">
        <v>1800</v>
      </c>
      <c r="K38" s="5">
        <v>0</v>
      </c>
      <c r="L38" s="5">
        <v>250</v>
      </c>
      <c r="M38" s="5">
        <v>0</v>
      </c>
      <c r="N38" s="5">
        <f t="shared" ref="N38:N39" si="12">SUM(F38:M38)</f>
        <v>6845</v>
      </c>
      <c r="O38" s="11"/>
      <c r="P38" s="5">
        <v>88.64</v>
      </c>
      <c r="Q38" s="5">
        <v>95.9</v>
      </c>
      <c r="R38" s="5">
        <v>857.35</v>
      </c>
      <c r="S38" s="5">
        <f>856.88+212.74</f>
        <v>1069.6199999999999</v>
      </c>
      <c r="T38" s="5">
        <v>197.85</v>
      </c>
      <c r="U38" s="5">
        <f>SUM(P38:T38)</f>
        <v>2309.36</v>
      </c>
      <c r="V38" s="10">
        <f t="shared" ref="V38:V39" si="13">N38-U38</f>
        <v>4535.6399999999994</v>
      </c>
      <c r="W38" s="5">
        <v>0</v>
      </c>
    </row>
    <row r="39" spans="2:23" ht="23.25" customHeight="1" x14ac:dyDescent="0.25">
      <c r="B39" s="3">
        <v>34</v>
      </c>
      <c r="C39" s="2" t="s">
        <v>69</v>
      </c>
      <c r="D39" s="2" t="s">
        <v>42</v>
      </c>
      <c r="E39" s="4" t="s">
        <v>23</v>
      </c>
      <c r="F39" s="5">
        <v>3757</v>
      </c>
      <c r="G39" s="5">
        <v>0</v>
      </c>
      <c r="H39" s="5">
        <v>0</v>
      </c>
      <c r="I39" s="5">
        <v>1700</v>
      </c>
      <c r="J39" s="5">
        <v>2800</v>
      </c>
      <c r="K39" s="5">
        <v>0</v>
      </c>
      <c r="L39" s="5">
        <v>250</v>
      </c>
      <c r="M39" s="5">
        <v>0</v>
      </c>
      <c r="N39" s="5">
        <f t="shared" si="12"/>
        <v>8507</v>
      </c>
      <c r="O39" s="11"/>
      <c r="P39" s="5">
        <v>110.97</v>
      </c>
      <c r="Q39" s="5">
        <v>164.56</v>
      </c>
      <c r="R39" s="5">
        <v>1155.98</v>
      </c>
      <c r="S39" s="5">
        <v>266.35000000000002</v>
      </c>
      <c r="T39" s="5">
        <v>247.71</v>
      </c>
      <c r="U39" s="5">
        <f>SUM(P39:T39)</f>
        <v>1945.5700000000002</v>
      </c>
      <c r="V39" s="10">
        <f t="shared" si="13"/>
        <v>6561.43</v>
      </c>
      <c r="W39" s="5">
        <v>0</v>
      </c>
    </row>
    <row r="40" spans="2:23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19" t="s">
        <v>59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x14ac:dyDescent="0.25">
      <c r="B44" s="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9"/>
      <c r="P44" s="9"/>
      <c r="Q44" s="9"/>
      <c r="R44" s="9"/>
      <c r="S44" s="9"/>
      <c r="T44" s="9"/>
      <c r="U44" s="9"/>
      <c r="V44" s="9"/>
    </row>
    <row r="45" spans="2:23" ht="8.25" customHeight="1" x14ac:dyDescent="0.25">
      <c r="B45" s="1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9"/>
      <c r="P45" s="9"/>
      <c r="Q45" s="9"/>
      <c r="R45" s="9"/>
      <c r="S45" s="9"/>
      <c r="T45" s="9"/>
      <c r="U45" s="9"/>
      <c r="V45" s="9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9" spans="14:22" x14ac:dyDescent="0.25">
      <c r="N49" s="17"/>
      <c r="V49" s="17"/>
    </row>
  </sheetData>
  <mergeCells count="6">
    <mergeCell ref="C41:N45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2019-03-27T20:35:17Z</cp:lastPrinted>
  <dcterms:created xsi:type="dcterms:W3CDTF">2016-10-24T23:08:57Z</dcterms:created>
  <dcterms:modified xsi:type="dcterms:W3CDTF">2020-01-08T21:59:06Z</dcterms:modified>
</cp:coreProperties>
</file>